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54446\Laboral\My Documents\Diplomados\Finanzas para No Financieros\Cursos\CF209\cf209_curso\curso\web\comunes\archivos\"/>
    </mc:Choice>
  </mc:AlternateContent>
  <bookViews>
    <workbookView xWindow="0" yWindow="0" windowWidth="19275" windowHeight="6765" tabRatio="658"/>
  </bookViews>
  <sheets>
    <sheet name="Contenido" sheetId="4" r:id="rId1"/>
    <sheet name="Determina la suma asegurada" sheetId="1" r:id="rId2"/>
    <sheet name="Valor futuro de los ahorros" sheetId="3" r:id="rId3"/>
    <sheet name="Ahorro_Dado_RENTA" sheetId="2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2" l="1"/>
  <c r="C33" i="2"/>
  <c r="C30" i="2"/>
  <c r="D33" i="2"/>
  <c r="E33" i="2"/>
  <c r="D14" i="2"/>
  <c r="C4" i="2"/>
  <c r="E14" i="2"/>
  <c r="G14" i="2"/>
  <c r="H14" i="2"/>
  <c r="F14" i="2"/>
  <c r="G33" i="2"/>
  <c r="F33" i="2"/>
  <c r="C21" i="2"/>
  <c r="C37" i="2"/>
  <c r="C2" i="3"/>
  <c r="C3" i="3"/>
  <c r="C4" i="3"/>
  <c r="F14" i="3"/>
  <c r="C22" i="2"/>
  <c r="G38" i="2"/>
  <c r="C36" i="2"/>
  <c r="C38" i="2"/>
  <c r="C9" i="3"/>
  <c r="C14" i="3"/>
  <c r="C11" i="3"/>
  <c r="D14" i="3"/>
  <c r="G14" i="3"/>
  <c r="D4" i="1"/>
</calcChain>
</file>

<file path=xl/sharedStrings.xml><?xml version="1.0" encoding="utf-8"?>
<sst xmlns="http://schemas.openxmlformats.org/spreadsheetml/2006/main" count="60" uniqueCount="31">
  <si>
    <t>Tasa</t>
  </si>
  <si>
    <t>NPER</t>
  </si>
  <si>
    <t>PAGO</t>
  </si>
  <si>
    <t>VA</t>
  </si>
  <si>
    <t>VF</t>
  </si>
  <si>
    <t>¿?</t>
  </si>
  <si>
    <t xml:space="preserve">Sueldo </t>
  </si>
  <si>
    <t>Anual</t>
  </si>
  <si>
    <t>Mensual</t>
  </si>
  <si>
    <t>Aportación mensual</t>
  </si>
  <si>
    <t>Aportación adicional</t>
  </si>
  <si>
    <t>Afore</t>
  </si>
  <si>
    <t>Edad Actual</t>
  </si>
  <si>
    <t>Afore Hoy</t>
  </si>
  <si>
    <t xml:space="preserve">Tasa Afore </t>
  </si>
  <si>
    <t>Tasa efectiva</t>
  </si>
  <si>
    <t>Hombre</t>
  </si>
  <si>
    <t>Mujer</t>
  </si>
  <si>
    <t>Edad Retiro</t>
  </si>
  <si>
    <t xml:space="preserve">Escribe aquí Hombre o Mujer </t>
  </si>
  <si>
    <t>ENCUENTRA EL AHORRO  (PAGO)</t>
  </si>
  <si>
    <t>Renta Deseada</t>
  </si>
  <si>
    <t>Tiempo despues del retiro años</t>
  </si>
  <si>
    <t>Meses</t>
  </si>
  <si>
    <t>Tasa de inflación promedio</t>
  </si>
  <si>
    <t xml:space="preserve">Valor terminal </t>
  </si>
  <si>
    <t>Ahorro Voluntario =</t>
  </si>
  <si>
    <t>Deteminar la suma asegurada</t>
  </si>
  <si>
    <t>Determina tu fondo de retiro</t>
  </si>
  <si>
    <t xml:space="preserve">Ahorro necesario dado una renta deseada </t>
  </si>
  <si>
    <t xml:space="preserve">Celdas marcadas con amarillo se pueden modificar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</si>
</sst>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0.0%"/>
    <numFmt numFmtId="167" formatCode="_-* #,##0.0000_-;\-* #,##0.000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8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43" fontId="0" fillId="0" borderId="0" xfId="0" applyNumberFormat="1"/>
    <xf numFmtId="43" fontId="0" fillId="2" borderId="0" xfId="1" applyFont="1" applyFill="1"/>
    <xf numFmtId="164" fontId="0" fillId="2" borderId="0" xfId="1" applyNumberFormat="1" applyFont="1" applyFill="1"/>
    <xf numFmtId="0" fontId="0" fillId="2" borderId="0" xfId="0" applyFill="1"/>
    <xf numFmtId="10" fontId="0" fillId="3" borderId="0" xfId="0" applyNumberFormat="1" applyFill="1"/>
    <xf numFmtId="10" fontId="0" fillId="2" borderId="0" xfId="0" applyNumberFormat="1" applyFill="1"/>
    <xf numFmtId="43" fontId="0" fillId="0" borderId="1" xfId="1" applyFont="1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0" xfId="3" applyNumberFormat="1" applyFont="1" applyFill="1"/>
    <xf numFmtId="165" fontId="0" fillId="2" borderId="0" xfId="0" applyNumberFormat="1" applyFill="1"/>
    <xf numFmtId="44" fontId="0" fillId="2" borderId="0" xfId="2" applyFont="1" applyFill="1"/>
    <xf numFmtId="43" fontId="0" fillId="4" borderId="0" xfId="1" applyFont="1" applyFill="1"/>
    <xf numFmtId="167" fontId="0" fillId="0" borderId="0" xfId="0" applyNumberFormat="1"/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4" borderId="0" xfId="0" applyFill="1"/>
    <xf numFmtId="164" fontId="0" fillId="4" borderId="0" xfId="1" applyNumberFormat="1" applyFont="1" applyFill="1"/>
    <xf numFmtId="0" fontId="4" fillId="0" borderId="0" xfId="0" applyFont="1"/>
    <xf numFmtId="0" fontId="4" fillId="2" borderId="0" xfId="0" applyFont="1" applyFill="1"/>
  </cellXfs>
  <cellStyles count="5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1"/>
  <sheetViews>
    <sheetView tabSelected="1" workbookViewId="0">
      <selection activeCell="C10" sqref="C10"/>
    </sheetView>
  </sheetViews>
  <sheetFormatPr defaultColWidth="11" defaultRowHeight="15.75" x14ac:dyDescent="0.25"/>
  <sheetData>
    <row r="3" spans="3:12" ht="28.5" x14ac:dyDescent="0.45"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3:12" ht="28.5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3:12" ht="28.5" x14ac:dyDescent="0.45">
      <c r="C5" s="24">
        <v>1</v>
      </c>
      <c r="D5" s="24" t="s">
        <v>27</v>
      </c>
      <c r="E5" s="24"/>
      <c r="F5" s="24"/>
      <c r="G5" s="24"/>
      <c r="H5" s="25"/>
      <c r="I5" s="24" t="s">
        <v>30</v>
      </c>
      <c r="J5" s="24"/>
      <c r="K5" s="24"/>
      <c r="L5" s="24"/>
    </row>
    <row r="6" spans="3:12" ht="28.5" x14ac:dyDescent="0.45"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3:12" ht="28.5" x14ac:dyDescent="0.45">
      <c r="C7" s="24">
        <v>2</v>
      </c>
      <c r="D7" s="24" t="s">
        <v>28</v>
      </c>
      <c r="E7" s="24"/>
      <c r="F7" s="24"/>
      <c r="G7" s="24"/>
      <c r="H7" s="24"/>
      <c r="I7" s="24"/>
      <c r="J7" s="24"/>
      <c r="K7" s="24"/>
      <c r="L7" s="24"/>
    </row>
    <row r="8" spans="3:12" ht="28.5" x14ac:dyDescent="0.45"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3:12" ht="28.5" x14ac:dyDescent="0.45">
      <c r="C9" s="24">
        <v>3</v>
      </c>
      <c r="D9" s="24" t="s">
        <v>29</v>
      </c>
      <c r="E9" s="24"/>
      <c r="F9" s="24"/>
      <c r="G9" s="24"/>
      <c r="H9" s="24"/>
      <c r="I9" s="24"/>
      <c r="J9" s="24"/>
      <c r="K9" s="24"/>
      <c r="L9" s="24"/>
    </row>
    <row r="10" spans="3:12" ht="28.5" x14ac:dyDescent="0.4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3:12" ht="28.5" x14ac:dyDescent="0.45"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zoomScale="124" zoomScaleNormal="124" zoomScalePageLayoutView="200" workbookViewId="0">
      <selection activeCell="C15" sqref="C15"/>
    </sheetView>
  </sheetViews>
  <sheetFormatPr defaultColWidth="11" defaultRowHeight="15.75" x14ac:dyDescent="0.25"/>
  <cols>
    <col min="4" max="4" width="15.625" customWidth="1"/>
  </cols>
  <sheetData>
    <row r="2" spans="2:6" x14ac:dyDescent="0.25">
      <c r="B2" s="2" t="s">
        <v>0</v>
      </c>
      <c r="C2" s="2" t="s">
        <v>1</v>
      </c>
      <c r="D2" s="2" t="s">
        <v>3</v>
      </c>
      <c r="E2" s="2" t="s">
        <v>2</v>
      </c>
      <c r="F2" s="2" t="s">
        <v>4</v>
      </c>
    </row>
    <row r="3" spans="2:6" x14ac:dyDescent="0.25">
      <c r="B3" s="21">
        <v>0.05</v>
      </c>
      <c r="C3" s="20">
        <v>20</v>
      </c>
      <c r="D3" s="2" t="s">
        <v>5</v>
      </c>
      <c r="E3" s="19">
        <v>500000</v>
      </c>
      <c r="F3" s="20">
        <v>0</v>
      </c>
    </row>
    <row r="4" spans="2:6" x14ac:dyDescent="0.25">
      <c r="B4" s="3"/>
      <c r="C4" s="3"/>
      <c r="D4" s="4">
        <f>PV(B3,C3,E3,F3)</f>
        <v>-6231105.1712699933</v>
      </c>
      <c r="E4" s="3"/>
      <c r="F4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D4" sqref="D4"/>
    </sheetView>
  </sheetViews>
  <sheetFormatPr defaultColWidth="11" defaultRowHeight="15.75" x14ac:dyDescent="0.25"/>
  <cols>
    <col min="3" max="3" width="11.5" bestFit="1" customWidth="1"/>
    <col min="5" max="5" width="12.5" customWidth="1"/>
    <col min="7" max="7" width="13.5" bestFit="1" customWidth="1"/>
  </cols>
  <sheetData>
    <row r="1" spans="2:7" x14ac:dyDescent="0.25">
      <c r="B1" t="s">
        <v>6</v>
      </c>
      <c r="C1" s="6">
        <v>250000</v>
      </c>
      <c r="D1" t="s">
        <v>7</v>
      </c>
    </row>
    <row r="2" spans="2:7" x14ac:dyDescent="0.25">
      <c r="C2" s="7">
        <f>+C1/12</f>
        <v>20833.333333333332</v>
      </c>
      <c r="D2" t="s">
        <v>8</v>
      </c>
    </row>
    <row r="3" spans="2:7" x14ac:dyDescent="0.25">
      <c r="C3" s="6">
        <f>+C2*D3</f>
        <v>1354.1666666666667</v>
      </c>
      <c r="D3" s="9">
        <v>6.5000000000000002E-2</v>
      </c>
      <c r="E3" t="s">
        <v>9</v>
      </c>
    </row>
    <row r="4" spans="2:7" x14ac:dyDescent="0.25">
      <c r="C4" s="17">
        <f>+D4*C2</f>
        <v>0</v>
      </c>
      <c r="D4" s="10">
        <v>0</v>
      </c>
      <c r="E4" t="s">
        <v>10</v>
      </c>
    </row>
    <row r="5" spans="2:7" x14ac:dyDescent="0.25">
      <c r="C5" s="8"/>
      <c r="E5" t="s">
        <v>11</v>
      </c>
    </row>
    <row r="6" spans="2:7" x14ac:dyDescent="0.25">
      <c r="C6" s="8">
        <v>30</v>
      </c>
      <c r="D6" t="s">
        <v>12</v>
      </c>
    </row>
    <row r="7" spans="2:7" x14ac:dyDescent="0.25">
      <c r="C7" s="6">
        <v>15000</v>
      </c>
      <c r="D7" t="s">
        <v>13</v>
      </c>
    </row>
    <row r="8" spans="2:7" x14ac:dyDescent="0.25">
      <c r="C8" s="15">
        <v>0.08</v>
      </c>
      <c r="D8" t="s">
        <v>14</v>
      </c>
    </row>
    <row r="9" spans="2:7" x14ac:dyDescent="0.25">
      <c r="C9" s="14">
        <f>+C8/12</f>
        <v>6.6666666666666671E-3</v>
      </c>
      <c r="D9" t="s">
        <v>15</v>
      </c>
    </row>
    <row r="10" spans="2:7" x14ac:dyDescent="0.25">
      <c r="C10" s="8" t="s">
        <v>16</v>
      </c>
      <c r="D10" t="s">
        <v>19</v>
      </c>
    </row>
    <row r="11" spans="2:7" x14ac:dyDescent="0.25">
      <c r="C11">
        <f>IF(C10="Hombre",E12,F12)</f>
        <v>65</v>
      </c>
      <c r="D11" t="s">
        <v>18</v>
      </c>
      <c r="E11" t="s">
        <v>16</v>
      </c>
      <c r="F11" t="s">
        <v>17</v>
      </c>
    </row>
    <row r="12" spans="2:7" x14ac:dyDescent="0.25">
      <c r="E12">
        <v>65</v>
      </c>
      <c r="F12">
        <v>60</v>
      </c>
    </row>
    <row r="13" spans="2:7" x14ac:dyDescent="0.25">
      <c r="C13" s="2" t="s">
        <v>0</v>
      </c>
      <c r="D13" s="2" t="s">
        <v>1</v>
      </c>
      <c r="E13" s="2" t="s">
        <v>3</v>
      </c>
      <c r="F13" s="2" t="s">
        <v>2</v>
      </c>
      <c r="G13" s="2" t="s">
        <v>4</v>
      </c>
    </row>
    <row r="14" spans="2:7" x14ac:dyDescent="0.25">
      <c r="C14" s="13">
        <f>+C9</f>
        <v>6.6666666666666671E-3</v>
      </c>
      <c r="D14" s="2">
        <f>(C11-C6)*12</f>
        <v>420</v>
      </c>
      <c r="E14" s="11">
        <v>9499.91</v>
      </c>
      <c r="F14" s="11">
        <f>+C3+C4</f>
        <v>1354.1666666666667</v>
      </c>
      <c r="G14" s="12">
        <f>FV(C14,D14,F14,E14)</f>
        <v>-3261076.9556804108</v>
      </c>
    </row>
    <row r="16" spans="2:7" x14ac:dyDescent="0.25">
      <c r="E16" s="5"/>
    </row>
    <row r="17" spans="7:7" x14ac:dyDescent="0.25">
      <c r="G17" s="1"/>
    </row>
    <row r="19" spans="7:7" x14ac:dyDescent="0.25">
      <c r="G19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opLeftCell="A15" workbookViewId="0">
      <selection activeCell="D39" sqref="D39"/>
    </sheetView>
  </sheetViews>
  <sheetFormatPr defaultColWidth="11" defaultRowHeight="15.75" x14ac:dyDescent="0.25"/>
  <cols>
    <col min="3" max="3" width="11.5" bestFit="1" customWidth="1"/>
    <col min="4" max="4" width="17.375" customWidth="1"/>
    <col min="5" max="5" width="18" customWidth="1"/>
    <col min="6" max="6" width="13.5" bestFit="1" customWidth="1"/>
    <col min="7" max="7" width="15.125" customWidth="1"/>
    <col min="8" max="8" width="15.5" customWidth="1"/>
  </cols>
  <sheetData>
    <row r="2" spans="3:8" x14ac:dyDescent="0.25">
      <c r="C2" s="16">
        <v>20000</v>
      </c>
      <c r="D2" t="s">
        <v>21</v>
      </c>
    </row>
    <row r="3" spans="3:8" x14ac:dyDescent="0.25">
      <c r="C3" s="8">
        <v>20</v>
      </c>
      <c r="D3" t="s">
        <v>22</v>
      </c>
    </row>
    <row r="4" spans="3:8" x14ac:dyDescent="0.25">
      <c r="C4" s="22">
        <f>+C3*12</f>
        <v>240</v>
      </c>
      <c r="D4" t="s">
        <v>23</v>
      </c>
    </row>
    <row r="5" spans="3:8" x14ac:dyDescent="0.25">
      <c r="C5" s="10">
        <v>3.5000000000000003E-2</v>
      </c>
      <c r="D5" t="s">
        <v>24</v>
      </c>
    </row>
    <row r="6" spans="3:8" x14ac:dyDescent="0.25">
      <c r="C6" s="8">
        <v>0</v>
      </c>
      <c r="D6" t="s">
        <v>25</v>
      </c>
    </row>
    <row r="7" spans="3:8" x14ac:dyDescent="0.25">
      <c r="C7" s="8">
        <v>65</v>
      </c>
      <c r="D7" t="s">
        <v>18</v>
      </c>
    </row>
    <row r="13" spans="3:8" x14ac:dyDescent="0.25">
      <c r="D13" s="2" t="s">
        <v>0</v>
      </c>
      <c r="E13" s="2" t="s">
        <v>1</v>
      </c>
      <c r="F13" s="2" t="s">
        <v>3</v>
      </c>
      <c r="G13" s="2" t="s">
        <v>2</v>
      </c>
      <c r="H13" s="2" t="s">
        <v>4</v>
      </c>
    </row>
    <row r="14" spans="3:8" x14ac:dyDescent="0.25">
      <c r="D14" s="13">
        <f>+C5/12</f>
        <v>2.9166666666666668E-3</v>
      </c>
      <c r="E14" s="2">
        <f>+C4</f>
        <v>240</v>
      </c>
      <c r="F14" s="12">
        <f>+PV(D14,E14,G14,H14)</f>
        <v>-3448515.3675074731</v>
      </c>
      <c r="G14" s="11">
        <f>+C2</f>
        <v>20000</v>
      </c>
      <c r="H14" s="12">
        <f>+C6</f>
        <v>0</v>
      </c>
    </row>
    <row r="17" spans="3:7" x14ac:dyDescent="0.25">
      <c r="C17" t="s">
        <v>20</v>
      </c>
    </row>
    <row r="20" spans="3:7" x14ac:dyDescent="0.25">
      <c r="C20" s="6">
        <v>250000</v>
      </c>
      <c r="D20" t="s">
        <v>7</v>
      </c>
    </row>
    <row r="21" spans="3:7" x14ac:dyDescent="0.25">
      <c r="C21" s="23">
        <f>+C20/12</f>
        <v>20833.333333333332</v>
      </c>
      <c r="D21" t="s">
        <v>8</v>
      </c>
    </row>
    <row r="22" spans="3:7" x14ac:dyDescent="0.25">
      <c r="C22" s="17">
        <f>+C21*D22</f>
        <v>1354.1666666666667</v>
      </c>
      <c r="D22" s="10">
        <v>6.5000000000000002E-2</v>
      </c>
      <c r="E22" t="s">
        <v>9</v>
      </c>
    </row>
    <row r="24" spans="3:7" x14ac:dyDescent="0.25">
      <c r="C24" s="22"/>
      <c r="E24" t="s">
        <v>11</v>
      </c>
    </row>
    <row r="25" spans="3:7" x14ac:dyDescent="0.25">
      <c r="C25" s="8">
        <v>30</v>
      </c>
      <c r="D25" t="s">
        <v>12</v>
      </c>
    </row>
    <row r="26" spans="3:7" x14ac:dyDescent="0.25">
      <c r="C26" s="6">
        <v>9499.91</v>
      </c>
      <c r="D26" t="s">
        <v>13</v>
      </c>
    </row>
    <row r="27" spans="3:7" x14ac:dyDescent="0.25">
      <c r="C27" s="15">
        <v>0.08</v>
      </c>
      <c r="D27" t="s">
        <v>14</v>
      </c>
    </row>
    <row r="28" spans="3:7" x14ac:dyDescent="0.25">
      <c r="C28" s="14">
        <f>+C27/12</f>
        <v>6.6666666666666671E-3</v>
      </c>
      <c r="D28" t="s">
        <v>15</v>
      </c>
    </row>
    <row r="29" spans="3:7" x14ac:dyDescent="0.25">
      <c r="C29" s="8"/>
    </row>
    <row r="30" spans="3:7" x14ac:dyDescent="0.25">
      <c r="C30">
        <f>+C7</f>
        <v>65</v>
      </c>
      <c r="D30" t="s">
        <v>18</v>
      </c>
      <c r="E30" t="s">
        <v>16</v>
      </c>
      <c r="F30" t="s">
        <v>17</v>
      </c>
    </row>
    <row r="31" spans="3:7" x14ac:dyDescent="0.25">
      <c r="E31">
        <v>65</v>
      </c>
      <c r="F31">
        <v>60</v>
      </c>
    </row>
    <row r="32" spans="3:7" x14ac:dyDescent="0.25">
      <c r="C32" s="2" t="s">
        <v>0</v>
      </c>
      <c r="D32" s="2" t="s">
        <v>1</v>
      </c>
      <c r="E32" s="2" t="s">
        <v>3</v>
      </c>
      <c r="F32" s="2" t="s">
        <v>2</v>
      </c>
      <c r="G32" s="2" t="s">
        <v>4</v>
      </c>
    </row>
    <row r="33" spans="1:7" x14ac:dyDescent="0.25">
      <c r="C33" s="13">
        <f>+C28</f>
        <v>6.6666666666666671E-3</v>
      </c>
      <c r="D33" s="2">
        <f>(C30-C25)*12</f>
        <v>420</v>
      </c>
      <c r="E33" s="11">
        <f>+C26</f>
        <v>9499.91</v>
      </c>
      <c r="F33" s="12">
        <f>+PMT(C33,D33,E33,G33)</f>
        <v>1435.8789658276676</v>
      </c>
      <c r="G33" s="12">
        <f>+F14</f>
        <v>-3448515.3675074731</v>
      </c>
    </row>
    <row r="36" spans="1:7" x14ac:dyDescent="0.25">
      <c r="C36" s="5">
        <f>+C22</f>
        <v>1354.1666666666667</v>
      </c>
    </row>
    <row r="37" spans="1:7" x14ac:dyDescent="0.25">
      <c r="A37" t="s">
        <v>26</v>
      </c>
      <c r="C37" s="17">
        <f>+D37*C21</f>
        <v>81.875</v>
      </c>
      <c r="D37" s="14">
        <v>3.9300000000000003E-3</v>
      </c>
      <c r="E37" t="s">
        <v>10</v>
      </c>
    </row>
    <row r="38" spans="1:7" x14ac:dyDescent="0.25">
      <c r="C38" s="5">
        <f>+C36+C37</f>
        <v>1436.0416666666667</v>
      </c>
      <c r="G38" s="1">
        <f>+FV(C33,D33,C22+C37,E33)</f>
        <v>-3448888.5841122</v>
      </c>
    </row>
    <row r="39" spans="1:7" x14ac:dyDescent="0.25">
      <c r="D39" s="1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Contenido</vt:lpstr>
      <vt:lpstr>Determina la suma asegurada</vt:lpstr>
      <vt:lpstr>Valor futuro de los ahorros</vt:lpstr>
      <vt:lpstr>Ahorro_Dado_RENTA</vt:lpstr>
    </vt:vector>
  </TitlesOfParts>
  <Company>CMASCH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Castillo</dc:creator>
  <cp:lastModifiedBy>Andrea Sandoval Treviño</cp:lastModifiedBy>
  <dcterms:created xsi:type="dcterms:W3CDTF">2016-05-29T00:52:09Z</dcterms:created>
  <dcterms:modified xsi:type="dcterms:W3CDTF">2016-09-12T20:04:21Z</dcterms:modified>
</cp:coreProperties>
</file>